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62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Р18">'Лист1'!$A:$XFD</definedName>
    <definedName name="С5">'Лист1'!$A:$XFD</definedName>
  </definedNames>
  <calcPr fullCalcOnLoad="1"/>
</workbook>
</file>

<file path=xl/sharedStrings.xml><?xml version="1.0" encoding="utf-8"?>
<sst xmlns="http://schemas.openxmlformats.org/spreadsheetml/2006/main" count="42" uniqueCount="38">
  <si>
    <t>Гигант</t>
  </si>
  <si>
    <t>Камский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</si>
  <si>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</si>
  <si>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</si>
  <si>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</si>
  <si>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</si>
  <si>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</si>
  <si>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</si>
  <si>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</si>
  <si>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</si>
  <si>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</si>
  <si>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</si>
  <si>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</si>
  <si>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Сайдашева</t>
  </si>
  <si>
    <t>Алмаз</t>
  </si>
  <si>
    <t>Челны Овощи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</si>
  <si>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</si>
  <si>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</si>
  <si>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</si>
  <si>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</si>
  <si>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</si>
  <si>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</si>
  <si>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</si>
  <si>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</si>
  <si>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</si>
  <si>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</si>
  <si>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</si>
  <si>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</si>
  <si>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</si>
  <si>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</si>
  <si>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</si>
  <si>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</si>
  <si>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</si>
  <si>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АПК Биклянь</t>
  </si>
  <si>
    <t>разн 2016г</t>
  </si>
  <si>
    <t>дата     2017 г</t>
  </si>
  <si>
    <t>разн      1.01. 2017г</t>
  </si>
  <si>
    <t>Оперативная информация по молоку по хозяйствам Тукаевского района на  13.01.2017г.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</si>
</sst>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" fontId="8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31.12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3.01.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2.01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E8">
            <v>16.333333333333332</v>
          </cell>
        </row>
        <row r="9">
          <cell r="E9">
            <v>14.242424242424242</v>
          </cell>
        </row>
        <row r="10">
          <cell r="E10">
            <v>7.428571428571429</v>
          </cell>
        </row>
        <row r="11">
          <cell r="E11">
            <v>9</v>
          </cell>
        </row>
        <row r="12">
          <cell r="E12">
            <v>11.352777777777778</v>
          </cell>
        </row>
        <row r="13">
          <cell r="E13">
            <v>10.317460317460318</v>
          </cell>
        </row>
        <row r="14">
          <cell r="E14">
            <v>9.473684210526315</v>
          </cell>
        </row>
        <row r="15">
          <cell r="E15">
            <v>9.816666666666666</v>
          </cell>
        </row>
        <row r="16">
          <cell r="E16">
            <v>15.538461538461538</v>
          </cell>
        </row>
        <row r="17">
          <cell r="E17">
            <v>14.511764705882353</v>
          </cell>
        </row>
        <row r="18">
          <cell r="E18" t="e">
            <v>#DIV/0!</v>
          </cell>
        </row>
        <row r="19">
          <cell r="E19">
            <v>7.565217391304348</v>
          </cell>
        </row>
        <row r="21">
          <cell r="E21">
            <v>11.622654867256637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9176</v>
          </cell>
          <cell r="E8">
            <v>15.293333333333333</v>
          </cell>
          <cell r="H8">
            <v>96</v>
          </cell>
        </row>
        <row r="9">
          <cell r="B9">
            <v>9600</v>
          </cell>
          <cell r="E9">
            <v>14.545454545454545</v>
          </cell>
          <cell r="H9">
            <v>99</v>
          </cell>
        </row>
        <row r="10">
          <cell r="B10">
            <v>4000</v>
          </cell>
          <cell r="E10">
            <v>11.428571428571429</v>
          </cell>
          <cell r="H10">
            <v>41</v>
          </cell>
        </row>
        <row r="11">
          <cell r="B11">
            <v>4000</v>
          </cell>
          <cell r="E11">
            <v>10</v>
          </cell>
          <cell r="H11">
            <v>41</v>
          </cell>
        </row>
        <row r="12">
          <cell r="B12">
            <v>2912</v>
          </cell>
          <cell r="E12">
            <v>8.088888888888889</v>
          </cell>
          <cell r="H12">
            <v>30</v>
          </cell>
        </row>
        <row r="13">
          <cell r="B13">
            <v>12271</v>
          </cell>
          <cell r="E13">
            <v>9.738888888888889</v>
          </cell>
          <cell r="H13">
            <v>129</v>
          </cell>
        </row>
        <row r="14">
          <cell r="B14">
            <v>4755</v>
          </cell>
          <cell r="E14">
            <v>12.513157894736842</v>
          </cell>
          <cell r="H14">
            <v>47</v>
          </cell>
        </row>
        <row r="15">
          <cell r="B15">
            <v>3453</v>
          </cell>
          <cell r="E15">
            <v>9.591666666666667</v>
          </cell>
          <cell r="H15">
            <v>33</v>
          </cell>
        </row>
        <row r="16">
          <cell r="B16">
            <v>10000</v>
          </cell>
          <cell r="E16">
            <v>16.129032258064516</v>
          </cell>
          <cell r="H16">
            <v>100</v>
          </cell>
        </row>
        <row r="17">
          <cell r="B17">
            <v>2300</v>
          </cell>
          <cell r="E17">
            <v>13.529411764705882</v>
          </cell>
          <cell r="H17">
            <v>26</v>
          </cell>
        </row>
        <row r="18">
          <cell r="E18" t="e">
            <v>#DIV/0!</v>
          </cell>
          <cell r="H18">
            <v>0</v>
          </cell>
        </row>
        <row r="19">
          <cell r="B19">
            <v>3550</v>
          </cell>
          <cell r="E19">
            <v>7.244897959183674</v>
          </cell>
          <cell r="H19">
            <v>39</v>
          </cell>
        </row>
        <row r="21">
          <cell r="B21">
            <v>66017</v>
          </cell>
          <cell r="E21">
            <v>11.684424778761063</v>
          </cell>
          <cell r="H21">
            <v>846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10200</v>
          </cell>
        </row>
        <row r="9">
          <cell r="B9">
            <v>9600</v>
          </cell>
        </row>
        <row r="10">
          <cell r="B10">
            <v>2500</v>
          </cell>
        </row>
        <row r="11">
          <cell r="B11">
            <v>1000</v>
          </cell>
        </row>
        <row r="12">
          <cell r="B12">
            <v>3850</v>
          </cell>
        </row>
        <row r="13">
          <cell r="B13">
            <v>12050</v>
          </cell>
        </row>
        <row r="14">
          <cell r="B14">
            <v>3600</v>
          </cell>
        </row>
        <row r="15">
          <cell r="B15">
            <v>3513</v>
          </cell>
        </row>
        <row r="16">
          <cell r="B16">
            <v>10200</v>
          </cell>
        </row>
        <row r="17">
          <cell r="B17">
            <v>2191</v>
          </cell>
        </row>
        <row r="19">
          <cell r="B19">
            <v>5796</v>
          </cell>
        </row>
        <row r="21">
          <cell r="B21">
            <v>64500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X16" sqref="X16"/>
    </sheetView>
  </sheetViews>
  <sheetFormatPr defaultColWidth="9.00390625" defaultRowHeight="12.75"/>
  <cols>
    <col min="1" max="1" width="15.875" style="1" customWidth="1"/>
    <col min="2" max="2" width="17.25390625" style="4" customWidth="1"/>
    <col min="3" max="3" width="12.25390625" style="4" customWidth="1"/>
    <col min="4" max="4" width="6.625" style="4" hidden="1" customWidth="1"/>
    <col min="5" max="5" width="14.75390625" style="4" customWidth="1"/>
    <col min="6" max="6" width="11.875" style="4" customWidth="1"/>
    <col min="7" max="7" width="6.375" style="4" hidden="1" customWidth="1"/>
    <col min="8" max="8" width="6.125" style="4" hidden="1" customWidth="1"/>
    <col min="9" max="9" width="5.875" style="4" hidden="1" customWidth="1"/>
    <col min="10" max="10" width="6.00390625" style="4" hidden="1" customWidth="1"/>
    <col min="11" max="11" width="4.00390625" style="4" hidden="1" customWidth="1"/>
    <col min="12" max="12" width="4.875" style="4" hidden="1" customWidth="1"/>
    <col min="13" max="13" width="5.75390625" style="4" hidden="1" customWidth="1"/>
    <col min="14" max="14" width="6.00390625" style="4" hidden="1" customWidth="1"/>
    <col min="15" max="15" width="6.125" style="4" hidden="1" customWidth="1"/>
    <col min="16" max="16" width="5.625" style="4" hidden="1" customWidth="1"/>
    <col min="17" max="17" width="0.12890625" style="4" hidden="1" customWidth="1"/>
    <col min="18" max="18" width="8.00390625" style="4" hidden="1" customWidth="1"/>
    <col min="19" max="19" width="14.375" style="4" customWidth="1"/>
    <col min="20" max="20" width="14.875" style="4" customWidth="1"/>
    <col min="21" max="21" width="8.75390625" style="4" hidden="1" customWidth="1"/>
    <col min="22" max="22" width="9.125" style="4" hidden="1" customWidth="1"/>
    <col min="23" max="16384" width="9.125" style="1" customWidth="1"/>
  </cols>
  <sheetData>
    <row r="1" ht="20.25">
      <c r="A1" s="5"/>
    </row>
    <row r="2" ht="14.25">
      <c r="E2" s="24"/>
    </row>
    <row r="3" spans="1:22" ht="1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ht="14.25">
      <c r="A4" s="1" t="s">
        <v>27</v>
      </c>
    </row>
    <row r="5" spans="1:22" ht="14.25" customHeight="1">
      <c r="A5" s="34" t="s">
        <v>5</v>
      </c>
      <c r="B5" s="35" t="s">
        <v>28</v>
      </c>
      <c r="C5" s="36"/>
      <c r="D5" s="37"/>
      <c r="E5" s="41" t="s">
        <v>10</v>
      </c>
      <c r="F5" s="41"/>
      <c r="G5" s="41"/>
      <c r="H5" s="42" t="s">
        <v>29</v>
      </c>
      <c r="I5" s="43"/>
      <c r="J5" s="43"/>
      <c r="K5" s="43"/>
      <c r="L5" s="43"/>
      <c r="M5" s="43"/>
      <c r="N5" s="43"/>
      <c r="O5" s="43"/>
      <c r="P5" s="44"/>
      <c r="Q5" s="15"/>
      <c r="R5" s="47" t="s">
        <v>18</v>
      </c>
      <c r="S5" s="35" t="s">
        <v>30</v>
      </c>
      <c r="T5" s="37"/>
      <c r="U5" s="34" t="s">
        <v>23</v>
      </c>
      <c r="V5" s="46" t="s">
        <v>32</v>
      </c>
    </row>
    <row r="6" spans="1:22" ht="38.25" customHeight="1">
      <c r="A6" s="34"/>
      <c r="B6" s="38"/>
      <c r="C6" s="39"/>
      <c r="D6" s="40"/>
      <c r="E6" s="41"/>
      <c r="F6" s="41"/>
      <c r="G6" s="41"/>
      <c r="H6" s="45" t="s">
        <v>8</v>
      </c>
      <c r="I6" s="45" t="s">
        <v>17</v>
      </c>
      <c r="J6" s="45" t="s">
        <v>34</v>
      </c>
      <c r="K6" s="17"/>
      <c r="L6" s="45" t="s">
        <v>9</v>
      </c>
      <c r="M6" s="45" t="s">
        <v>26</v>
      </c>
      <c r="N6" s="48" t="s">
        <v>22</v>
      </c>
      <c r="O6" s="45" t="s">
        <v>25</v>
      </c>
      <c r="P6" s="45" t="s">
        <v>11</v>
      </c>
      <c r="Q6" s="34" t="s">
        <v>6</v>
      </c>
      <c r="R6" s="47"/>
      <c r="S6" s="38"/>
      <c r="T6" s="40"/>
      <c r="U6" s="34"/>
      <c r="V6" s="46"/>
    </row>
    <row r="7" spans="1:22" s="2" customFormat="1" ht="70.5" customHeight="1">
      <c r="A7" s="34"/>
      <c r="B7" s="14" t="s">
        <v>7</v>
      </c>
      <c r="C7" s="14" t="s">
        <v>34</v>
      </c>
      <c r="D7" s="14" t="s">
        <v>31</v>
      </c>
      <c r="E7" s="14" t="s">
        <v>35</v>
      </c>
      <c r="F7" s="14" t="s">
        <v>34</v>
      </c>
      <c r="G7" s="14" t="s">
        <v>36</v>
      </c>
      <c r="H7" s="45"/>
      <c r="I7" s="45"/>
      <c r="J7" s="45"/>
      <c r="K7" s="16" t="s">
        <v>19</v>
      </c>
      <c r="L7" s="45"/>
      <c r="M7" s="45"/>
      <c r="N7" s="49"/>
      <c r="O7" s="45"/>
      <c r="P7" s="45"/>
      <c r="Q7" s="34"/>
      <c r="R7" s="40"/>
      <c r="S7" s="14">
        <v>2017</v>
      </c>
      <c r="T7" s="14">
        <v>2016</v>
      </c>
      <c r="U7" s="34"/>
      <c r="V7" s="46"/>
    </row>
    <row r="8" spans="1:22" s="23" customFormat="1" ht="14.25" customHeight="1">
      <c r="A8" s="19" t="s">
        <v>15</v>
      </c>
      <c r="B8" s="30">
        <v>10200</v>
      </c>
      <c r="C8" s="30">
        <f>B8-'[4]Лист1'!$B8</f>
        <v>1024</v>
      </c>
      <c r="D8" s="30">
        <f>B8-'[5]Лист1'!$B8</f>
        <v>0</v>
      </c>
      <c r="E8" s="31">
        <f aca="true" t="shared" si="0" ref="E8:E21">B8/R8</f>
        <v>17</v>
      </c>
      <c r="F8" s="31">
        <f>E8-'[4]Лист1'!$E8</f>
        <v>1.706666666666667</v>
      </c>
      <c r="G8" s="31">
        <f>E8-'[3]Лист1'!$E8</f>
        <v>0.6666666666666679</v>
      </c>
      <c r="H8" s="30">
        <f aca="true" t="shared" si="1" ref="H8:H19">I8+L8+M8+N8+O8</f>
        <v>104</v>
      </c>
      <c r="I8" s="30"/>
      <c r="J8" s="30">
        <f>H8-'[4]Лист1'!$H8</f>
        <v>8</v>
      </c>
      <c r="K8" s="30">
        <f>H8-'[1]Лист1'!$H8</f>
        <v>31</v>
      </c>
      <c r="L8" s="30"/>
      <c r="M8" s="30">
        <v>104</v>
      </c>
      <c r="N8" s="30"/>
      <c r="O8" s="30"/>
      <c r="P8" s="31">
        <f aca="true" t="shared" si="2" ref="P8:P18">(I8+L8+M8+N8)/R8*100</f>
        <v>17.333333333333336</v>
      </c>
      <c r="Q8" s="30">
        <v>8</v>
      </c>
      <c r="R8" s="30">
        <v>600</v>
      </c>
      <c r="S8" s="32">
        <f>(I8+L8+M8+N8)/B8/3.7*3.4*10000</f>
        <v>93.69369369369369</v>
      </c>
      <c r="T8" s="32">
        <v>93</v>
      </c>
      <c r="U8" s="30">
        <v>27</v>
      </c>
      <c r="V8" s="30">
        <v>4</v>
      </c>
    </row>
    <row r="9" spans="1:22" s="23" customFormat="1" ht="14.25" customHeight="1">
      <c r="A9" s="19" t="s">
        <v>0</v>
      </c>
      <c r="B9" s="30">
        <v>9600</v>
      </c>
      <c r="C9" s="30">
        <f>B9-'[4]Лист1'!$B9</f>
        <v>0</v>
      </c>
      <c r="D9" s="30">
        <f>B9-'[5]Лист1'!$B9</f>
        <v>0</v>
      </c>
      <c r="E9" s="31">
        <f t="shared" si="0"/>
        <v>14.545454545454545</v>
      </c>
      <c r="F9" s="31">
        <f>E9-'[4]Лист1'!$E9</f>
        <v>0</v>
      </c>
      <c r="G9" s="31">
        <f>E9-'[3]Лист1'!$E9</f>
        <v>0.30303030303030276</v>
      </c>
      <c r="H9" s="30">
        <f t="shared" si="1"/>
        <v>96</v>
      </c>
      <c r="I9" s="30"/>
      <c r="J9" s="30">
        <f>H9-'[4]Лист1'!$H9</f>
        <v>-3</v>
      </c>
      <c r="K9" s="30">
        <f>I9-'[2]Лист1'!$H9</f>
        <v>-94</v>
      </c>
      <c r="L9" s="30"/>
      <c r="M9" s="30">
        <v>96</v>
      </c>
      <c r="N9" s="30"/>
      <c r="O9" s="30"/>
      <c r="P9" s="31">
        <f t="shared" si="2"/>
        <v>14.545454545454545</v>
      </c>
      <c r="Q9" s="30">
        <v>5</v>
      </c>
      <c r="R9" s="30">
        <v>660</v>
      </c>
      <c r="S9" s="32">
        <f aca="true" t="shared" si="3" ref="S9:S21">(I9+L9+M9+N9)/B9/3.7*3.4*10000</f>
        <v>91.89189189189187</v>
      </c>
      <c r="T9" s="32">
        <v>89</v>
      </c>
      <c r="U9" s="30">
        <v>19</v>
      </c>
      <c r="V9" s="30">
        <v>17</v>
      </c>
    </row>
    <row r="10" spans="1:22" s="23" customFormat="1" ht="14.25" customHeight="1">
      <c r="A10" s="19" t="s">
        <v>1</v>
      </c>
      <c r="B10" s="30">
        <v>2500</v>
      </c>
      <c r="C10" s="30">
        <f>B10-'[4]Лист1'!$B10</f>
        <v>-1500</v>
      </c>
      <c r="D10" s="30">
        <f>B10-'[5]Лист1'!$B10</f>
        <v>0</v>
      </c>
      <c r="E10" s="31">
        <f t="shared" si="0"/>
        <v>7.142857142857143</v>
      </c>
      <c r="F10" s="31">
        <f>E10-'[4]Лист1'!$E10</f>
        <v>-4.285714285714286</v>
      </c>
      <c r="G10" s="31">
        <f>E10-'[3]Лист1'!$E10</f>
        <v>-0.2857142857142856</v>
      </c>
      <c r="H10" s="30">
        <f t="shared" si="1"/>
        <v>27</v>
      </c>
      <c r="I10" s="30"/>
      <c r="J10" s="30">
        <f>H10-'[4]Лист1'!$H10</f>
        <v>-14</v>
      </c>
      <c r="K10" s="30">
        <f>H10-'[1]Лист1'!$H10</f>
        <v>-43</v>
      </c>
      <c r="L10" s="30"/>
      <c r="M10" s="32">
        <v>27</v>
      </c>
      <c r="N10" s="30"/>
      <c r="O10" s="30"/>
      <c r="P10" s="31">
        <f t="shared" si="2"/>
        <v>7.7142857142857135</v>
      </c>
      <c r="Q10" s="30">
        <v>4</v>
      </c>
      <c r="R10" s="30">
        <v>350</v>
      </c>
      <c r="S10" s="32">
        <f t="shared" si="3"/>
        <v>99.24324324324324</v>
      </c>
      <c r="T10" s="32">
        <v>92</v>
      </c>
      <c r="U10" s="30">
        <v>3</v>
      </c>
      <c r="V10" s="30">
        <v>12</v>
      </c>
    </row>
    <row r="11" spans="1:22" s="23" customFormat="1" ht="14.25" customHeight="1">
      <c r="A11" s="19" t="s">
        <v>14</v>
      </c>
      <c r="B11" s="30">
        <v>1000</v>
      </c>
      <c r="C11" s="30">
        <f>B11-'[4]Лист1'!$B11</f>
        <v>-3000</v>
      </c>
      <c r="D11" s="30">
        <f>B11-'[5]Лист1'!$B11</f>
        <v>0</v>
      </c>
      <c r="E11" s="31">
        <f t="shared" si="0"/>
        <v>10</v>
      </c>
      <c r="F11" s="31">
        <f>E11-'[4]Лист1'!$E11</f>
        <v>0</v>
      </c>
      <c r="G11" s="31">
        <f>E11-'[3]Лист1'!$E11</f>
        <v>1</v>
      </c>
      <c r="H11" s="30">
        <f t="shared" si="1"/>
        <v>8</v>
      </c>
      <c r="I11" s="30"/>
      <c r="J11" s="30">
        <f>H11-'[4]Лист1'!$H11</f>
        <v>-33</v>
      </c>
      <c r="K11" s="30">
        <f>H11-'[1]Лист1'!$H11</f>
        <v>-59</v>
      </c>
      <c r="L11" s="30"/>
      <c r="M11" s="30">
        <v>8</v>
      </c>
      <c r="N11" s="30"/>
      <c r="O11" s="30"/>
      <c r="P11" s="31">
        <f t="shared" si="2"/>
        <v>8</v>
      </c>
      <c r="Q11" s="30">
        <v>2</v>
      </c>
      <c r="R11" s="30">
        <v>100</v>
      </c>
      <c r="S11" s="32">
        <v>90</v>
      </c>
      <c r="T11" s="32">
        <v>89</v>
      </c>
      <c r="U11" s="30"/>
      <c r="V11" s="30">
        <v>11</v>
      </c>
    </row>
    <row r="12" spans="1:22" s="23" customFormat="1" ht="14.25" customHeight="1">
      <c r="A12" s="19" t="s">
        <v>16</v>
      </c>
      <c r="B12" s="30">
        <v>3753</v>
      </c>
      <c r="C12" s="30">
        <f>B12-'[4]Лист1'!$B12</f>
        <v>841</v>
      </c>
      <c r="D12" s="30">
        <f>B12-'[5]Лист1'!$B12</f>
        <v>-97</v>
      </c>
      <c r="E12" s="31">
        <f t="shared" si="0"/>
        <v>10.425</v>
      </c>
      <c r="F12" s="31">
        <f>E12-'[4]Лист1'!$E12</f>
        <v>2.336111111111112</v>
      </c>
      <c r="G12" s="31">
        <f>E12-'[3]Лист1'!$E12</f>
        <v>-0.9277777777777771</v>
      </c>
      <c r="H12" s="30">
        <f t="shared" si="1"/>
        <v>37</v>
      </c>
      <c r="I12" s="30"/>
      <c r="J12" s="30">
        <f>H12-'[4]Лист1'!$H12</f>
        <v>7</v>
      </c>
      <c r="K12" s="30">
        <f>H12-'[1]Лист1'!$H12</f>
        <v>-2</v>
      </c>
      <c r="L12" s="30"/>
      <c r="M12" s="30">
        <v>37</v>
      </c>
      <c r="N12" s="30"/>
      <c r="O12" s="30"/>
      <c r="P12" s="31">
        <f t="shared" si="2"/>
        <v>10.277777777777777</v>
      </c>
      <c r="Q12" s="30">
        <v>3</v>
      </c>
      <c r="R12" s="30">
        <v>360</v>
      </c>
      <c r="S12" s="32">
        <f t="shared" si="3"/>
        <v>90.59419131361577</v>
      </c>
      <c r="T12" s="32">
        <v>92</v>
      </c>
      <c r="U12" s="30"/>
      <c r="V12" s="30">
        <v>12</v>
      </c>
    </row>
    <row r="13" spans="1:22" s="23" customFormat="1" ht="14.25" customHeight="1">
      <c r="A13" s="19" t="s">
        <v>12</v>
      </c>
      <c r="B13" s="30">
        <v>12271</v>
      </c>
      <c r="C13" s="30">
        <f>B13-'[4]Лист1'!$B13</f>
        <v>0</v>
      </c>
      <c r="D13" s="30">
        <f>B13-'[5]Лист1'!$B13</f>
        <v>221</v>
      </c>
      <c r="E13" s="31">
        <f t="shared" si="0"/>
        <v>9.738888888888889</v>
      </c>
      <c r="F13" s="31">
        <f>E13-'[4]Лист1'!$E13</f>
        <v>0</v>
      </c>
      <c r="G13" s="31">
        <f>E13-'[3]Лист1'!$E13</f>
        <v>-0.5785714285714292</v>
      </c>
      <c r="H13" s="30">
        <f t="shared" si="1"/>
        <v>120</v>
      </c>
      <c r="I13" s="30"/>
      <c r="J13" s="30">
        <f>H13-'[4]Лист1'!$H13</f>
        <v>-9</v>
      </c>
      <c r="K13" s="30">
        <f>H13-'[1]Лист1'!$H13</f>
        <v>-27</v>
      </c>
      <c r="L13" s="30"/>
      <c r="M13" s="30">
        <v>120</v>
      </c>
      <c r="N13" s="30"/>
      <c r="O13" s="30"/>
      <c r="P13" s="31">
        <f t="shared" si="2"/>
        <v>9.523809523809524</v>
      </c>
      <c r="Q13" s="30">
        <v>6</v>
      </c>
      <c r="R13" s="30">
        <v>1260</v>
      </c>
      <c r="S13" s="32">
        <f t="shared" si="3"/>
        <v>89.86249716426556</v>
      </c>
      <c r="T13" s="32">
        <v>92</v>
      </c>
      <c r="U13" s="30">
        <v>7</v>
      </c>
      <c r="V13" s="30">
        <v>10</v>
      </c>
    </row>
    <row r="14" spans="1:22" s="23" customFormat="1" ht="14.25" customHeight="1">
      <c r="A14" s="19" t="s">
        <v>33</v>
      </c>
      <c r="B14" s="30">
        <v>3600</v>
      </c>
      <c r="C14" s="30">
        <f>B14-'[4]Лист1'!$B14</f>
        <v>-1155</v>
      </c>
      <c r="D14" s="30">
        <f>B14-'[5]Лист1'!$B14</f>
        <v>0</v>
      </c>
      <c r="E14" s="31">
        <f t="shared" si="0"/>
        <v>9.473684210526315</v>
      </c>
      <c r="F14" s="31">
        <f>E14-'[4]Лист1'!$E14</f>
        <v>-3.0394736842105274</v>
      </c>
      <c r="G14" s="31">
        <f>E14-'[3]Лист1'!$E14</f>
        <v>0</v>
      </c>
      <c r="H14" s="30">
        <f t="shared" si="1"/>
        <v>33</v>
      </c>
      <c r="I14" s="30"/>
      <c r="J14" s="30">
        <f>H14-'[4]Лист1'!$H14</f>
        <v>-14</v>
      </c>
      <c r="K14" s="30">
        <f>H14-'[1]Лист1'!$H15</f>
        <v>-9</v>
      </c>
      <c r="L14" s="30"/>
      <c r="M14" s="30">
        <v>33</v>
      </c>
      <c r="N14" s="30"/>
      <c r="O14" s="30"/>
      <c r="P14" s="31">
        <f t="shared" si="2"/>
        <v>8.68421052631579</v>
      </c>
      <c r="Q14" s="30">
        <v>5</v>
      </c>
      <c r="R14" s="30">
        <v>380</v>
      </c>
      <c r="S14" s="32">
        <v>89</v>
      </c>
      <c r="T14" s="32">
        <v>85</v>
      </c>
      <c r="U14" s="30">
        <v>2</v>
      </c>
      <c r="V14" s="30">
        <v>2</v>
      </c>
    </row>
    <row r="15" spans="1:22" s="23" customFormat="1" ht="14.25" customHeight="1">
      <c r="A15" s="19" t="s">
        <v>2</v>
      </c>
      <c r="B15" s="30">
        <v>3524</v>
      </c>
      <c r="C15" s="30">
        <f>B15-'[4]Лист1'!$B15</f>
        <v>71</v>
      </c>
      <c r="D15" s="30">
        <f>B15-'[5]Лист1'!$B15</f>
        <v>11</v>
      </c>
      <c r="E15" s="31">
        <f t="shared" si="0"/>
        <v>9.78888888888889</v>
      </c>
      <c r="F15" s="31">
        <f>E15-'[4]Лист1'!$E15</f>
        <v>0.19722222222222285</v>
      </c>
      <c r="G15" s="31">
        <f>E15-'[3]Лист1'!$E15</f>
        <v>-0.02777777777777679</v>
      </c>
      <c r="H15" s="30">
        <f t="shared" si="1"/>
        <v>34</v>
      </c>
      <c r="I15" s="30"/>
      <c r="J15" s="30">
        <f>H15-'[4]Лист1'!$H15</f>
        <v>1</v>
      </c>
      <c r="K15" s="30">
        <f>H15-'[1]Лист1'!$H16</f>
        <v>-9</v>
      </c>
      <c r="L15" s="30"/>
      <c r="M15" s="30">
        <v>34</v>
      </c>
      <c r="N15" s="30"/>
      <c r="O15" s="30"/>
      <c r="P15" s="31">
        <f t="shared" si="2"/>
        <v>9.444444444444445</v>
      </c>
      <c r="Q15" s="30">
        <v>3</v>
      </c>
      <c r="R15" s="30">
        <v>360</v>
      </c>
      <c r="S15" s="32">
        <f t="shared" si="3"/>
        <v>88.65846550296038</v>
      </c>
      <c r="T15" s="32">
        <v>85</v>
      </c>
      <c r="U15" s="30">
        <v>8</v>
      </c>
      <c r="V15" s="30">
        <v>9</v>
      </c>
    </row>
    <row r="16" spans="1:22" s="23" customFormat="1" ht="14.25" customHeight="1">
      <c r="A16" s="19" t="s">
        <v>13</v>
      </c>
      <c r="B16" s="30">
        <v>10400</v>
      </c>
      <c r="C16" s="30">
        <f>B16-'[4]Лист1'!$B16</f>
        <v>400</v>
      </c>
      <c r="D16" s="30">
        <f>B16-'[5]Лист1'!$B16</f>
        <v>200</v>
      </c>
      <c r="E16" s="31">
        <f t="shared" si="0"/>
        <v>16</v>
      </c>
      <c r="F16" s="31">
        <f>E16-'[4]Лист1'!$E16</f>
        <v>-0.12903225806451601</v>
      </c>
      <c r="G16" s="31">
        <f>E16-'[3]Лист1'!$E16</f>
        <v>0.4615384615384617</v>
      </c>
      <c r="H16" s="30">
        <f t="shared" si="1"/>
        <v>105</v>
      </c>
      <c r="I16" s="30"/>
      <c r="J16" s="30">
        <f>H16-'[4]Лист1'!$H16</f>
        <v>5</v>
      </c>
      <c r="K16" s="30">
        <f>H16-'[1]Лист1'!$H17</f>
        <v>14</v>
      </c>
      <c r="L16" s="30"/>
      <c r="M16" s="30">
        <v>105</v>
      </c>
      <c r="N16" s="30"/>
      <c r="O16" s="30"/>
      <c r="P16" s="31">
        <f t="shared" si="2"/>
        <v>16.153846153846153</v>
      </c>
      <c r="Q16" s="30">
        <v>5</v>
      </c>
      <c r="R16" s="30">
        <v>650</v>
      </c>
      <c r="S16" s="32">
        <f t="shared" si="3"/>
        <v>92.77546777546777</v>
      </c>
      <c r="T16" s="32">
        <v>87</v>
      </c>
      <c r="U16" s="30">
        <v>12</v>
      </c>
      <c r="V16" s="30">
        <v>14</v>
      </c>
    </row>
    <row r="17" spans="1:22" s="23" customFormat="1" ht="12" customHeight="1">
      <c r="A17" s="19" t="s">
        <v>3</v>
      </c>
      <c r="B17" s="30">
        <v>2191</v>
      </c>
      <c r="C17" s="30">
        <f>B17-'[4]Лист1'!$B17</f>
        <v>-109</v>
      </c>
      <c r="D17" s="30">
        <f>B17-'[5]Лист1'!$B17</f>
        <v>0</v>
      </c>
      <c r="E17" s="31">
        <f t="shared" si="0"/>
        <v>12.888235294117647</v>
      </c>
      <c r="F17" s="31">
        <f>E17-'[4]Лист1'!$E17</f>
        <v>-0.6411764705882348</v>
      </c>
      <c r="G17" s="31">
        <f>E17-'[3]Лист1'!$E17</f>
        <v>-1.6235294117647054</v>
      </c>
      <c r="H17" s="30">
        <f t="shared" si="1"/>
        <v>21</v>
      </c>
      <c r="I17" s="30">
        <v>21</v>
      </c>
      <c r="J17" s="30">
        <f>H17-'[4]Лист1'!$H17</f>
        <v>-5</v>
      </c>
      <c r="K17" s="30">
        <f>H17-'[1]Лист1'!$H18</f>
        <v>-5</v>
      </c>
      <c r="L17" s="30"/>
      <c r="M17" s="30"/>
      <c r="N17" s="30"/>
      <c r="O17" s="30"/>
      <c r="P17" s="31">
        <f t="shared" si="2"/>
        <v>12.352941176470589</v>
      </c>
      <c r="Q17" s="30">
        <v>1</v>
      </c>
      <c r="R17" s="30">
        <v>170</v>
      </c>
      <c r="S17" s="32">
        <v>90</v>
      </c>
      <c r="T17" s="32">
        <v>99</v>
      </c>
      <c r="U17" s="30">
        <v>9</v>
      </c>
      <c r="V17" s="30">
        <v>12</v>
      </c>
    </row>
    <row r="18" spans="1:22" s="23" customFormat="1" ht="14.25" customHeight="1" hidden="1">
      <c r="A18" s="19"/>
      <c r="B18" s="30"/>
      <c r="C18" s="30">
        <f>B18-'[4]Лист1'!$B18</f>
        <v>0</v>
      </c>
      <c r="D18" s="30">
        <f>B18-'[5]Лист1'!$B18</f>
        <v>0</v>
      </c>
      <c r="E18" s="31" t="e">
        <f t="shared" si="0"/>
        <v>#DIV/0!</v>
      </c>
      <c r="F18" s="31" t="e">
        <f>E18-'[4]Лист1'!$E18</f>
        <v>#DIV/0!</v>
      </c>
      <c r="G18" s="31" t="e">
        <f>E18-'[3]Лист1'!$E18</f>
        <v>#DIV/0!</v>
      </c>
      <c r="H18" s="30">
        <f t="shared" si="1"/>
        <v>0</v>
      </c>
      <c r="I18" s="30"/>
      <c r="J18" s="30">
        <f>H18-'[4]Лист1'!$H18</f>
        <v>0</v>
      </c>
      <c r="K18" s="30"/>
      <c r="L18" s="30"/>
      <c r="M18" s="30"/>
      <c r="N18" s="30"/>
      <c r="O18" s="30"/>
      <c r="P18" s="31" t="e">
        <f t="shared" si="2"/>
        <v>#DIV/0!</v>
      </c>
      <c r="Q18" s="30"/>
      <c r="R18" s="30"/>
      <c r="S18" s="32" t="e">
        <f t="shared" si="3"/>
        <v>#DIV/0!</v>
      </c>
      <c r="T18" s="32"/>
      <c r="U18" s="30"/>
      <c r="V18" s="30"/>
    </row>
    <row r="19" spans="1:22" s="23" customFormat="1" ht="0.75" customHeight="1" hidden="1">
      <c r="A19" s="19" t="s">
        <v>21</v>
      </c>
      <c r="B19" s="30">
        <v>5461</v>
      </c>
      <c r="C19" s="30">
        <f>B19-'[4]Лист1'!$B19</f>
        <v>1911</v>
      </c>
      <c r="D19" s="30">
        <f>B19-'[5]Лист1'!$B19</f>
        <v>-335</v>
      </c>
      <c r="E19" s="31">
        <f t="shared" si="0"/>
        <v>7.185526315789474</v>
      </c>
      <c r="F19" s="31">
        <f>E19-'[4]Лист1'!$E19</f>
        <v>-0.05937164339419976</v>
      </c>
      <c r="G19" s="31">
        <f>E19-'[3]Лист1'!$E19</f>
        <v>-0.3796910755148737</v>
      </c>
      <c r="H19" s="30">
        <f t="shared" si="1"/>
        <v>50</v>
      </c>
      <c r="I19" s="30">
        <v>50</v>
      </c>
      <c r="J19" s="30">
        <f>H19-'[4]Лист1'!$H19</f>
        <v>11</v>
      </c>
      <c r="K19" s="30"/>
      <c r="L19" s="30"/>
      <c r="M19" s="30"/>
      <c r="N19" s="30"/>
      <c r="O19" s="30"/>
      <c r="P19" s="31"/>
      <c r="Q19" s="30"/>
      <c r="R19" s="30">
        <v>760</v>
      </c>
      <c r="S19" s="32"/>
      <c r="T19" s="30"/>
      <c r="U19" s="30"/>
      <c r="V19" s="30"/>
    </row>
    <row r="20" spans="1:22" s="23" customFormat="1" ht="14.25" customHeight="1">
      <c r="A20" s="19"/>
      <c r="B20" s="20"/>
      <c r="C20" s="30"/>
      <c r="D20" s="30"/>
      <c r="E20" s="21"/>
      <c r="F20" s="31"/>
      <c r="G20" s="31"/>
      <c r="H20" s="20"/>
      <c r="I20" s="20"/>
      <c r="J20" s="30"/>
      <c r="K20" s="20"/>
      <c r="L20" s="20"/>
      <c r="M20" s="20"/>
      <c r="N20" s="20"/>
      <c r="O20" s="20"/>
      <c r="P20" s="21"/>
      <c r="Q20" s="20"/>
      <c r="R20" s="20"/>
      <c r="S20" s="22"/>
      <c r="T20" s="20"/>
      <c r="U20" s="20"/>
      <c r="V20" s="20"/>
    </row>
    <row r="21" spans="1:22" s="28" customFormat="1" ht="15.75" customHeight="1">
      <c r="A21" s="25" t="s">
        <v>4</v>
      </c>
      <c r="B21" s="26">
        <f>SUM(B8:B19)</f>
        <v>64500</v>
      </c>
      <c r="C21" s="30">
        <f>B21-'[4]Лист1'!$B21</f>
        <v>-1517</v>
      </c>
      <c r="D21" s="30">
        <f>B21-'[5]Лист1'!$B21</f>
        <v>0</v>
      </c>
      <c r="E21" s="21">
        <f t="shared" si="0"/>
        <v>11.415929203539823</v>
      </c>
      <c r="F21" s="31">
        <f>E21-'[4]Лист1'!$E21</f>
        <v>-0.26849557522123924</v>
      </c>
      <c r="G21" s="31">
        <f>E21-'[3]Лист1'!$E21</f>
        <v>-0.20672566371681356</v>
      </c>
      <c r="H21" s="26">
        <f>I21+L21+M21+N21+O21</f>
        <v>790</v>
      </c>
      <c r="I21" s="26">
        <f>SUM(I8:I19)</f>
        <v>71</v>
      </c>
      <c r="J21" s="30">
        <f>H21-'[4]Лист1'!$H21</f>
        <v>-56</v>
      </c>
      <c r="K21" s="26">
        <f>H21-'[1]Лист1'!$H23</f>
        <v>-136</v>
      </c>
      <c r="L21" s="26">
        <f>SUM(L8:L19)</f>
        <v>0</v>
      </c>
      <c r="M21" s="26">
        <f>SUM(M8:M19)</f>
        <v>564</v>
      </c>
      <c r="N21" s="26">
        <f>SUM(N8:N19)</f>
        <v>0</v>
      </c>
      <c r="O21" s="26">
        <v>155</v>
      </c>
      <c r="P21" s="27">
        <f>(I21+L21+M21+N21)/R21*100</f>
        <v>11.238938053097346</v>
      </c>
      <c r="Q21" s="26">
        <f>SUM(Q8:Q19)</f>
        <v>42</v>
      </c>
      <c r="R21" s="26">
        <f>SUM(R8:R19)</f>
        <v>5650</v>
      </c>
      <c r="S21" s="29">
        <f t="shared" si="3"/>
        <v>90.46721139744393</v>
      </c>
      <c r="T21" s="26">
        <v>90</v>
      </c>
      <c r="U21" s="26">
        <f>SUM(U8:U19)</f>
        <v>87</v>
      </c>
      <c r="V21" s="26">
        <f>SUM(V8:V19)</f>
        <v>103</v>
      </c>
    </row>
    <row r="22" spans="1:22" s="3" customFormat="1" ht="15">
      <c r="A22" s="6"/>
      <c r="B22" s="7"/>
      <c r="C22" s="8"/>
      <c r="D22" s="7"/>
      <c r="E22" s="9"/>
      <c r="F22" s="9"/>
      <c r="G22" s="9"/>
      <c r="H22" s="7"/>
      <c r="I22" s="7"/>
      <c r="J22" s="18"/>
      <c r="K22" s="7"/>
      <c r="L22" s="7"/>
      <c r="M22" s="7"/>
      <c r="N22" s="7"/>
      <c r="O22" s="7"/>
      <c r="P22" s="9"/>
      <c r="Q22" s="7"/>
      <c r="R22" s="7"/>
      <c r="S22" s="10"/>
      <c r="T22" s="7"/>
      <c r="U22" s="7"/>
      <c r="V22" s="7"/>
    </row>
    <row r="23" spans="1:22" s="3" customFormat="1" ht="15">
      <c r="A23" s="12"/>
      <c r="B23" s="7"/>
      <c r="C23" s="8" t="s">
        <v>24</v>
      </c>
      <c r="D23" s="8"/>
      <c r="E23" s="9"/>
      <c r="F23" s="9"/>
      <c r="G23" s="9"/>
      <c r="H23" s="7"/>
      <c r="I23" s="7"/>
      <c r="J23" s="7"/>
      <c r="K23" s="7"/>
      <c r="L23" s="7"/>
      <c r="M23" s="7"/>
      <c r="N23" s="7"/>
      <c r="O23" s="7"/>
      <c r="P23" s="11"/>
      <c r="Q23" s="7"/>
      <c r="R23" s="7"/>
      <c r="S23" s="10"/>
      <c r="T23" s="7"/>
      <c r="U23" s="7"/>
      <c r="V23" s="13"/>
    </row>
    <row r="24" spans="3:5" ht="14.25">
      <c r="C24" s="8"/>
      <c r="D24" s="8"/>
      <c r="E24" s="8"/>
    </row>
    <row r="25" spans="3:5" ht="14.25">
      <c r="C25" s="8"/>
      <c r="D25" s="8"/>
      <c r="E25" s="8"/>
    </row>
    <row r="26" spans="1:22" ht="14.25" customHeight="1">
      <c r="A26" s="4"/>
      <c r="B26" s="4" t="s">
        <v>20</v>
      </c>
      <c r="O26" s="4" t="s">
        <v>20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4" t="s">
        <v>20</v>
      </c>
    </row>
  </sheetData>
  <sheetProtection/>
  <mergeCells count="18">
    <mergeCell ref="U5:U7"/>
    <mergeCell ref="V5:V7"/>
    <mergeCell ref="Q6:Q7"/>
    <mergeCell ref="R5:R7"/>
    <mergeCell ref="N6:N7"/>
    <mergeCell ref="O6:O7"/>
    <mergeCell ref="P6:P7"/>
    <mergeCell ref="S5:T6"/>
    <mergeCell ref="A3:V3"/>
    <mergeCell ref="A5:A7"/>
    <mergeCell ref="B5:D6"/>
    <mergeCell ref="E5:G6"/>
    <mergeCell ref="H5:P5"/>
    <mergeCell ref="H6:H7"/>
    <mergeCell ref="I6:I7"/>
    <mergeCell ref="J6:J7"/>
    <mergeCell ref="L6:L7"/>
    <mergeCell ref="M6:M7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2017-01-13T04:41:36Z</cp:lastPrinted>
  <dcterms:created xsi:type="dcterms:W3CDTF">2002-08-14T06:30:45Z</dcterms:created>
  <dcterms:modified xsi:type="dcterms:W3CDTF">2017-01-13T04:49:27Z</dcterms:modified>
  <cp:category/>
  <cp:version/>
  <cp:contentType/>
  <cp:contentStatus/>
</cp:coreProperties>
</file>